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seite\Amministrazione trasparente\Parcheggi\"/>
    </mc:Choice>
  </mc:AlternateContent>
  <bookViews>
    <workbookView xWindow="0" yWindow="60" windowWidth="16410" windowHeight="12300"/>
  </bookViews>
  <sheets>
    <sheet name="affitti" sheetId="1" r:id="rId1"/>
  </sheets>
  <definedNames>
    <definedName name="_xlnm.Print_Area" localSheetId="0">affitti!$A$1:$K$31</definedName>
  </definedNames>
  <calcPr calcId="152511"/>
</workbook>
</file>

<file path=xl/calcChain.xml><?xml version="1.0" encoding="utf-8"?>
<calcChain xmlns="http://schemas.openxmlformats.org/spreadsheetml/2006/main">
  <c r="G16" i="1" l="1"/>
  <c r="G31" i="1"/>
  <c r="F16" i="1" l="1"/>
  <c r="F31" i="1"/>
  <c r="E9" i="1" l="1"/>
  <c r="E10" i="1"/>
  <c r="E12" i="1"/>
  <c r="E11" i="1"/>
  <c r="E31" i="1"/>
  <c r="B31" i="1"/>
  <c r="E5" i="1"/>
  <c r="D31" i="1"/>
  <c r="E8" i="1"/>
  <c r="E7" i="1"/>
  <c r="E6" i="1"/>
  <c r="E4" i="1"/>
  <c r="E16" i="1" l="1"/>
  <c r="D7" i="1"/>
  <c r="D8" i="1"/>
  <c r="D5" i="1"/>
  <c r="D11" i="1"/>
  <c r="D9" i="1"/>
  <c r="D6" i="1"/>
  <c r="D4" i="1"/>
  <c r="D10" i="1"/>
  <c r="D16" i="1" l="1"/>
  <c r="B6" i="1" l="1"/>
  <c r="B9" i="1"/>
  <c r="B4" i="1"/>
  <c r="B11" i="1"/>
  <c r="B10" i="1"/>
  <c r="C5" i="1"/>
  <c r="B7" i="1"/>
  <c r="B8" i="1"/>
  <c r="C7" i="1"/>
  <c r="B16" i="1" l="1"/>
  <c r="C9" i="1"/>
  <c r="C4" i="1"/>
  <c r="C11" i="1"/>
  <c r="C10" i="1"/>
  <c r="C6" i="1"/>
  <c r="C16" i="1" l="1"/>
</calcChain>
</file>

<file path=xl/sharedStrings.xml><?xml version="1.0" encoding="utf-8"?>
<sst xmlns="http://schemas.openxmlformats.org/spreadsheetml/2006/main" count="33" uniqueCount="33">
  <si>
    <t>D</t>
  </si>
  <si>
    <t>C+rip 1</t>
  </si>
  <si>
    <t>BAR</t>
  </si>
  <si>
    <t>Vetrina</t>
  </si>
  <si>
    <t>Nr. 5/6</t>
  </si>
  <si>
    <t>Nr. 2</t>
  </si>
  <si>
    <t>Ufficio e Clubhouse</t>
  </si>
  <si>
    <t>Palestra</t>
  </si>
  <si>
    <t>A+B+1rip</t>
  </si>
  <si>
    <t>Canone annuo / Jahresmiete 2014</t>
  </si>
  <si>
    <t>Canone annuo / Jahresmiete 2015</t>
  </si>
  <si>
    <t>TOT.ANNUO / GESAMT</t>
  </si>
  <si>
    <t xml:space="preserve">€   23.250,00 </t>
  </si>
  <si>
    <t>Valori imponibili / Beträge exkl. MwSt.</t>
  </si>
  <si>
    <t>Vetrina / Schaufenster 1</t>
  </si>
  <si>
    <t>Vetrina / Schaufenster 2</t>
  </si>
  <si>
    <t>Vetrina / Schaufenster 3</t>
  </si>
  <si>
    <t>Vetrina / Schaufenster 4</t>
  </si>
  <si>
    <t>Vetrina / Schaufenster BZ</t>
  </si>
  <si>
    <t>Vetrina / Schaufenster 6</t>
  </si>
  <si>
    <t>Vetrina / Schaufenster 7</t>
  </si>
  <si>
    <t>Vetrina / Schaufenster 8</t>
  </si>
  <si>
    <t>Vetrina / Schaufenster 9</t>
  </si>
  <si>
    <t>Canone annuo / Jahresmiete 2016</t>
  </si>
  <si>
    <t>Nr. 4</t>
  </si>
  <si>
    <t>Nr. 3</t>
  </si>
  <si>
    <t>Canone annuo / Jahresmiete 2017</t>
  </si>
  <si>
    <t>Nr. 7</t>
  </si>
  <si>
    <t>PALAONDA - EISWELLE                                             Locale / Lokal</t>
  </si>
  <si>
    <t>Canone annuo / Jahresmiete 2018</t>
  </si>
  <si>
    <t xml:space="preserve">Locali e spazi in affitto presso il Palaonda ed il Parcheggio BZ Centro (IVA escl.)                                                                                             Vermietete Lokale und Räume in der Eiswelle und im Parkhaus BZ Mitte (exkl. MwSt.) </t>
  </si>
  <si>
    <t>Affitti vetrine pubblicitarie presso parcheggio BZ Centro /                                                                                         Vermietung der Werbeschaufenster im Parkhaus BZ Mitte</t>
  </si>
  <si>
    <t>Canone annuo / Jahresmiete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</si>
</sst>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doni Egyptian Pro Regular"/>
      <family val="3"/>
    </font>
    <font>
      <sz val="11"/>
      <color theme="1"/>
      <name val="Bodoni Egyptian Pro Regular"/>
      <family val="3"/>
    </font>
    <font>
      <b/>
      <sz val="11"/>
      <name val="Bodoni Egyptian Pro Regular"/>
      <family val="3"/>
    </font>
    <font>
      <b/>
      <sz val="11"/>
      <color rgb="FF000000"/>
      <name val="Bodoni Egyptian Pro Regular"/>
      <family val="3"/>
    </font>
    <font>
      <sz val="11"/>
      <color rgb="FF000000"/>
      <name val="Bodoni Egyptian Pro Regular"/>
      <family val="3"/>
    </font>
    <font>
      <sz val="14"/>
      <color theme="1"/>
      <name val="Bodoni Egyptian Pro Regula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 applyFill="1"/>
    <xf numFmtId="164" fontId="4" fillId="0" borderId="2" xfId="1" applyNumberFormat="1" applyFont="1" applyFill="1" applyBorder="1"/>
    <xf numFmtId="0" fontId="3" fillId="0" borderId="0" xfId="0" applyFont="1" applyAlignment="1">
      <alignment wrapText="1"/>
    </xf>
    <xf numFmtId="164" fontId="4" fillId="0" borderId="2" xfId="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164" fontId="4" fillId="0" borderId="2" xfId="1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469392</xdr:colOff>
      <xdr:row>0</xdr:row>
      <xdr:rowOff>469392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392" cy="469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Normal="100" workbookViewId="0">
      <selection activeCell="G16" sqref="G16"/>
    </sheetView>
  </sheetViews>
  <sheetFormatPr defaultColWidth="9.140625" defaultRowHeight="15.75" x14ac:dyDescent="0.3"/>
  <cols>
    <col min="1" max="1" width="21.85546875" style="1" customWidth="1"/>
    <col min="2" max="9" width="17.28515625" style="1" customWidth="1"/>
    <col min="10" max="10" width="15.5703125" style="1" customWidth="1"/>
    <col min="11" max="11" width="17.42578125" style="1" customWidth="1"/>
    <col min="12" max="16384" width="9.140625" style="1"/>
  </cols>
  <sheetData>
    <row r="1" spans="1:11" ht="93" customHeight="1" x14ac:dyDescent="0.35">
      <c r="A1" s="18" t="s">
        <v>30</v>
      </c>
      <c r="B1" s="18"/>
      <c r="C1" s="18"/>
      <c r="D1" s="18"/>
      <c r="E1" s="18"/>
      <c r="F1" s="18"/>
      <c r="G1" s="16"/>
      <c r="H1" s="7"/>
      <c r="I1" s="7"/>
      <c r="J1" s="7"/>
      <c r="K1" s="7"/>
    </row>
    <row r="3" spans="1:11" s="7" customFormat="1" ht="47.25" x14ac:dyDescent="0.3">
      <c r="A3" s="11" t="s">
        <v>28</v>
      </c>
      <c r="B3" s="11" t="s">
        <v>9</v>
      </c>
      <c r="C3" s="11" t="s">
        <v>10</v>
      </c>
      <c r="D3" s="11" t="s">
        <v>23</v>
      </c>
      <c r="E3" s="11" t="s">
        <v>26</v>
      </c>
      <c r="F3" s="11" t="s">
        <v>29</v>
      </c>
      <c r="G3" s="11" t="s">
        <v>32</v>
      </c>
    </row>
    <row r="4" spans="1:11" x14ac:dyDescent="0.3">
      <c r="A4" s="3" t="s">
        <v>8</v>
      </c>
      <c r="B4" s="4">
        <f>287*10</f>
        <v>2870</v>
      </c>
      <c r="C4" s="4">
        <f>290.16*12</f>
        <v>3481.92</v>
      </c>
      <c r="D4" s="4">
        <f>290.16*12</f>
        <v>3481.92</v>
      </c>
      <c r="E4" s="4">
        <f>290.16*7</f>
        <v>2031.1200000000001</v>
      </c>
      <c r="F4" s="4">
        <v>0</v>
      </c>
      <c r="G4" s="4">
        <v>0</v>
      </c>
    </row>
    <row r="5" spans="1:11" x14ac:dyDescent="0.3">
      <c r="A5" s="3" t="s">
        <v>1</v>
      </c>
      <c r="B5" s="4">
        <v>0</v>
      </c>
      <c r="C5" s="4">
        <f>109*11</f>
        <v>1199</v>
      </c>
      <c r="D5" s="4">
        <f>109*12</f>
        <v>1308</v>
      </c>
      <c r="E5" s="4">
        <f>109*12</f>
        <v>1308</v>
      </c>
      <c r="F5" s="4">
        <v>1308</v>
      </c>
      <c r="G5" s="4">
        <v>1308</v>
      </c>
    </row>
    <row r="6" spans="1:11" x14ac:dyDescent="0.3">
      <c r="A6" s="3" t="s">
        <v>0</v>
      </c>
      <c r="B6" s="4">
        <f>75*9</f>
        <v>675</v>
      </c>
      <c r="C6" s="4">
        <f>75.83*12</f>
        <v>909.96</v>
      </c>
      <c r="D6" s="4">
        <f>75.86*12</f>
        <v>910.31999999999994</v>
      </c>
      <c r="E6" s="4">
        <f>75.86*12</f>
        <v>910.31999999999994</v>
      </c>
      <c r="F6" s="4">
        <v>1126</v>
      </c>
      <c r="G6" s="4">
        <v>1502</v>
      </c>
    </row>
    <row r="7" spans="1:11" x14ac:dyDescent="0.3">
      <c r="A7" s="3" t="s">
        <v>5</v>
      </c>
      <c r="B7" s="4">
        <f>53.5*12</f>
        <v>642</v>
      </c>
      <c r="C7" s="4">
        <f>54.09*6</f>
        <v>324.54000000000002</v>
      </c>
      <c r="D7" s="4">
        <f>20.32+52.5*11</f>
        <v>597.82000000000005</v>
      </c>
      <c r="E7" s="4">
        <f>52.5*12</f>
        <v>630</v>
      </c>
      <c r="F7" s="4">
        <v>0</v>
      </c>
      <c r="G7" s="4">
        <v>1620</v>
      </c>
    </row>
    <row r="8" spans="1:11" x14ac:dyDescent="0.3">
      <c r="A8" s="3" t="s">
        <v>25</v>
      </c>
      <c r="B8" s="4">
        <f>105*10</f>
        <v>1050</v>
      </c>
      <c r="C8" s="4">
        <v>1581</v>
      </c>
      <c r="D8" s="4">
        <f>175*8+58</f>
        <v>1458</v>
      </c>
      <c r="E8" s="4">
        <f>175*12</f>
        <v>2100</v>
      </c>
      <c r="F8" s="4">
        <v>0</v>
      </c>
      <c r="G8" s="4">
        <v>0</v>
      </c>
    </row>
    <row r="9" spans="1:11" x14ac:dyDescent="0.3">
      <c r="A9" s="3" t="s">
        <v>24</v>
      </c>
      <c r="B9" s="4">
        <f>127.88*12</f>
        <v>1534.56</v>
      </c>
      <c r="C9" s="4">
        <f>129.29*12</f>
        <v>1551.48</v>
      </c>
      <c r="D9" s="4">
        <f>129.29*12</f>
        <v>1551.48</v>
      </c>
      <c r="E9" s="4">
        <f>129.29*12</f>
        <v>1551.48</v>
      </c>
      <c r="F9" s="4">
        <v>1551</v>
      </c>
      <c r="G9" s="4">
        <v>1535</v>
      </c>
    </row>
    <row r="10" spans="1:11" x14ac:dyDescent="0.3">
      <c r="A10" s="2" t="s">
        <v>4</v>
      </c>
      <c r="B10" s="4">
        <f>66.24*12</f>
        <v>794.87999999999988</v>
      </c>
      <c r="C10" s="4">
        <f>68.24*12</f>
        <v>818.87999999999988</v>
      </c>
      <c r="D10" s="4">
        <f>120.75+241.5*11</f>
        <v>2777.25</v>
      </c>
      <c r="E10" s="4">
        <f>241.5*12</f>
        <v>2898</v>
      </c>
      <c r="F10" s="4">
        <v>2898</v>
      </c>
      <c r="G10" s="4">
        <v>2898</v>
      </c>
    </row>
    <row r="11" spans="1:11" x14ac:dyDescent="0.3">
      <c r="A11" s="3" t="s">
        <v>27</v>
      </c>
      <c r="B11" s="4">
        <f>65*10</f>
        <v>650</v>
      </c>
      <c r="C11" s="4">
        <f>65.72*12</f>
        <v>788.64</v>
      </c>
      <c r="D11" s="4">
        <f>65.72*8</f>
        <v>525.76</v>
      </c>
      <c r="E11" s="4">
        <f>65*9</f>
        <v>585</v>
      </c>
      <c r="F11" s="4">
        <v>780</v>
      </c>
      <c r="G11" s="4">
        <v>780</v>
      </c>
    </row>
    <row r="12" spans="1:11" x14ac:dyDescent="0.3">
      <c r="A12" s="3" t="s">
        <v>2</v>
      </c>
      <c r="B12" s="4">
        <v>26800</v>
      </c>
      <c r="C12" s="4">
        <v>26800</v>
      </c>
      <c r="D12" s="4">
        <v>27216.66</v>
      </c>
      <c r="E12" s="4">
        <f>14650*2</f>
        <v>29300</v>
      </c>
      <c r="F12" s="4">
        <v>29300</v>
      </c>
      <c r="G12" s="4">
        <v>29300</v>
      </c>
    </row>
    <row r="13" spans="1:11" x14ac:dyDescent="0.3">
      <c r="A13" s="2" t="s">
        <v>3</v>
      </c>
      <c r="B13" s="4">
        <v>500</v>
      </c>
      <c r="C13" s="4">
        <v>500</v>
      </c>
      <c r="D13" s="4">
        <v>500</v>
      </c>
      <c r="E13" s="4">
        <v>500</v>
      </c>
      <c r="F13" s="4">
        <v>620</v>
      </c>
      <c r="G13" s="4">
        <v>670</v>
      </c>
    </row>
    <row r="14" spans="1:11" x14ac:dyDescent="0.3">
      <c r="A14" s="2" t="s">
        <v>6</v>
      </c>
      <c r="B14" s="4">
        <v>8897.2000000000007</v>
      </c>
      <c r="C14" s="4">
        <v>8897.2000000000007</v>
      </c>
      <c r="D14" s="4">
        <v>8897.2000000000007</v>
      </c>
      <c r="E14" s="4">
        <v>8897.2000000000007</v>
      </c>
      <c r="F14" s="4">
        <v>8897.2000000000007</v>
      </c>
      <c r="G14" s="4">
        <v>9248</v>
      </c>
    </row>
    <row r="15" spans="1:11" x14ac:dyDescent="0.3">
      <c r="A15" s="2" t="s">
        <v>7</v>
      </c>
      <c r="B15" s="4"/>
      <c r="C15" s="4">
        <v>2477</v>
      </c>
      <c r="D15" s="4">
        <v>2477</v>
      </c>
      <c r="E15" s="4">
        <v>2477</v>
      </c>
      <c r="F15" s="4">
        <v>2477</v>
      </c>
      <c r="G15" s="4">
        <v>2575</v>
      </c>
    </row>
    <row r="16" spans="1:11" ht="32.25" thickBot="1" x14ac:dyDescent="0.35">
      <c r="A16" s="14" t="s">
        <v>11</v>
      </c>
      <c r="B16" s="6">
        <f t="shared" ref="B16" si="0">SUM(B4:B15)</f>
        <v>44413.64</v>
      </c>
      <c r="C16" s="6">
        <f>SUM(C4:C15)</f>
        <v>49329.619999999995</v>
      </c>
      <c r="D16" s="6">
        <f>SUM(D4:D15)</f>
        <v>51701.41</v>
      </c>
      <c r="E16" s="6">
        <f>SUM(E4:E15)</f>
        <v>53188.119999999995</v>
      </c>
      <c r="F16" s="6">
        <f>SUM(F4:F15)</f>
        <v>48957.2</v>
      </c>
      <c r="G16" s="6">
        <f>SUM(G4:G15)</f>
        <v>51436</v>
      </c>
    </row>
    <row r="17" spans="1:9" x14ac:dyDescent="0.3">
      <c r="A17" s="12"/>
      <c r="B17" s="13"/>
      <c r="C17" s="13"/>
      <c r="D17" s="13"/>
      <c r="E17" s="13"/>
      <c r="F17" s="13"/>
      <c r="G17" s="13"/>
      <c r="H17" s="13"/>
      <c r="I17" s="13"/>
    </row>
    <row r="18" spans="1:9" x14ac:dyDescent="0.3">
      <c r="A18" s="5"/>
    </row>
    <row r="19" spans="1:9" ht="49.5" customHeight="1" x14ac:dyDescent="0.35">
      <c r="A19" s="17" t="s">
        <v>31</v>
      </c>
      <c r="B19" s="17"/>
      <c r="C19" s="17"/>
      <c r="D19" s="17"/>
      <c r="E19" s="17"/>
      <c r="F19" s="17"/>
    </row>
    <row r="20" spans="1:9" x14ac:dyDescent="0.3">
      <c r="A20" s="5"/>
    </row>
    <row r="21" spans="1:9" ht="31.5" x14ac:dyDescent="0.3">
      <c r="A21" s="15" t="s">
        <v>13</v>
      </c>
      <c r="B21" s="9">
        <v>2014</v>
      </c>
      <c r="C21" s="9">
        <v>2015</v>
      </c>
      <c r="D21" s="9">
        <v>2016</v>
      </c>
      <c r="E21" s="9">
        <v>2017</v>
      </c>
      <c r="F21" s="9">
        <v>2018</v>
      </c>
      <c r="G21" s="9">
        <v>2019</v>
      </c>
    </row>
    <row r="22" spans="1:9" x14ac:dyDescent="0.3">
      <c r="A22" s="10" t="s">
        <v>14</v>
      </c>
      <c r="B22" s="4">
        <v>0</v>
      </c>
      <c r="C22" s="4">
        <v>2700</v>
      </c>
      <c r="D22" s="4">
        <v>3000</v>
      </c>
      <c r="E22" s="4">
        <v>3000</v>
      </c>
      <c r="F22" s="4">
        <v>3000</v>
      </c>
      <c r="G22" s="4">
        <v>3000</v>
      </c>
    </row>
    <row r="23" spans="1:9" x14ac:dyDescent="0.3">
      <c r="A23" s="10" t="s">
        <v>15</v>
      </c>
      <c r="B23" s="4">
        <v>0</v>
      </c>
      <c r="C23" s="4">
        <v>3000</v>
      </c>
      <c r="D23" s="4">
        <v>3250</v>
      </c>
      <c r="E23" s="4">
        <v>3250</v>
      </c>
      <c r="F23" s="4">
        <v>3250</v>
      </c>
      <c r="G23" s="4">
        <v>3250</v>
      </c>
    </row>
    <row r="24" spans="1:9" x14ac:dyDescent="0.3">
      <c r="A24" s="10" t="s">
        <v>16</v>
      </c>
      <c r="B24" s="4">
        <v>3000</v>
      </c>
      <c r="C24" s="4">
        <v>3000</v>
      </c>
      <c r="D24" s="4">
        <v>3000</v>
      </c>
      <c r="E24" s="4">
        <v>3000</v>
      </c>
      <c r="F24" s="4">
        <v>2700</v>
      </c>
      <c r="G24" s="4">
        <v>2700</v>
      </c>
    </row>
    <row r="25" spans="1:9" x14ac:dyDescent="0.3">
      <c r="A25" s="10" t="s">
        <v>17</v>
      </c>
      <c r="B25" s="4">
        <v>3000</v>
      </c>
      <c r="C25" s="4">
        <v>3000</v>
      </c>
      <c r="D25" s="4">
        <v>3000</v>
      </c>
      <c r="E25" s="4">
        <v>3000</v>
      </c>
      <c r="F25" s="4">
        <v>3000</v>
      </c>
      <c r="G25" s="4">
        <v>3000</v>
      </c>
    </row>
    <row r="26" spans="1:9" x14ac:dyDescent="0.3">
      <c r="A26" s="10" t="s">
        <v>18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9" x14ac:dyDescent="0.3">
      <c r="A27" s="10" t="s">
        <v>19</v>
      </c>
      <c r="B27" s="4">
        <v>3000</v>
      </c>
      <c r="C27" s="4">
        <v>3000</v>
      </c>
      <c r="D27" s="4">
        <v>3000</v>
      </c>
      <c r="E27" s="4">
        <v>3000</v>
      </c>
      <c r="F27" s="4">
        <v>3000</v>
      </c>
      <c r="G27" s="4">
        <v>3000</v>
      </c>
    </row>
    <row r="28" spans="1:9" x14ac:dyDescent="0.3">
      <c r="A28" s="10" t="s">
        <v>20</v>
      </c>
      <c r="B28" s="4">
        <v>3000</v>
      </c>
      <c r="C28" s="4">
        <v>3000</v>
      </c>
      <c r="D28" s="4">
        <v>3000</v>
      </c>
      <c r="E28" s="4">
        <v>3000</v>
      </c>
      <c r="F28" s="4">
        <v>1400</v>
      </c>
      <c r="G28" s="4">
        <v>2400</v>
      </c>
    </row>
    <row r="29" spans="1:9" x14ac:dyDescent="0.3">
      <c r="A29" s="10" t="s">
        <v>21</v>
      </c>
      <c r="B29" s="4">
        <v>2850</v>
      </c>
      <c r="C29" s="4">
        <v>2850</v>
      </c>
      <c r="D29" s="4">
        <v>3000</v>
      </c>
      <c r="E29" s="4">
        <v>0</v>
      </c>
      <c r="F29" s="4">
        <v>0</v>
      </c>
      <c r="G29" s="4">
        <v>3000</v>
      </c>
    </row>
    <row r="30" spans="1:9" x14ac:dyDescent="0.3">
      <c r="A30" s="10" t="s">
        <v>22</v>
      </c>
      <c r="B30" s="4">
        <v>0</v>
      </c>
      <c r="C30" s="4">
        <v>2700</v>
      </c>
      <c r="D30" s="4">
        <v>2700</v>
      </c>
      <c r="E30" s="4">
        <v>2700</v>
      </c>
      <c r="F30" s="4">
        <v>3000</v>
      </c>
      <c r="G30" s="4">
        <v>3000</v>
      </c>
    </row>
    <row r="31" spans="1:9" ht="16.5" thickBot="1" x14ac:dyDescent="0.35">
      <c r="A31" s="10"/>
      <c r="B31" s="8">
        <f>SUM(B21:B30)</f>
        <v>16864</v>
      </c>
      <c r="C31" s="8" t="s">
        <v>12</v>
      </c>
      <c r="D31" s="8">
        <f>SUM(D22:D30)</f>
        <v>23950</v>
      </c>
      <c r="E31" s="8">
        <f>SUM(E22:E30)</f>
        <v>20950</v>
      </c>
      <c r="F31" s="8">
        <f>SUM(F22:F30)</f>
        <v>19350</v>
      </c>
      <c r="G31" s="8">
        <f>SUM(G22:G30)</f>
        <v>23350</v>
      </c>
    </row>
  </sheetData>
  <mergeCells count="2">
    <mergeCell ref="A19:F19"/>
    <mergeCell ref="A1:F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affitti</vt:lpstr>
      <vt:lpstr>affitti!Area_stampa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Tambos</dc:creator>
  <cp:lastModifiedBy>Selma Sutic</cp:lastModifiedBy>
  <cp:lastPrinted>2019-01-29T13:15:08Z</cp:lastPrinted>
  <dcterms:created xsi:type="dcterms:W3CDTF">2016-01-29T10:42:43Z</dcterms:created>
  <dcterms:modified xsi:type="dcterms:W3CDTF">2020-01-31T08:20:33Z</dcterms:modified>
</cp:coreProperties>
</file>