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Foglio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  <c r="J10" i="1"/>
  <c r="H14" i="1" l="1"/>
  <c r="F14" i="1"/>
  <c r="J15" i="1"/>
  <c r="J14" i="1"/>
  <c r="H15" i="1"/>
  <c r="F15" i="1"/>
  <c r="J9" i="1"/>
  <c r="H9" i="1"/>
  <c r="F9" i="1"/>
  <c r="H8" i="1"/>
  <c r="F8" i="1"/>
  <c r="J8" i="1" l="1"/>
  <c r="J6" i="1"/>
  <c r="J5" i="1"/>
  <c r="J23" i="1"/>
  <c r="J24" i="1"/>
  <c r="J25" i="1"/>
  <c r="J27" i="1"/>
  <c r="J28" i="1"/>
  <c r="J29" i="1"/>
  <c r="J30" i="1"/>
  <c r="J31" i="1"/>
  <c r="J33" i="1"/>
  <c r="J34" i="1"/>
  <c r="J35" i="1"/>
  <c r="J87" i="1" l="1"/>
  <c r="J86" i="1"/>
  <c r="J85" i="1"/>
  <c r="J58" i="1" l="1"/>
  <c r="J57" i="1"/>
  <c r="J56" i="1"/>
  <c r="J51" i="1"/>
  <c r="J50" i="1"/>
  <c r="J49" i="1"/>
  <c r="J46" i="1"/>
  <c r="J42" i="1" l="1"/>
  <c r="J43" i="1"/>
  <c r="J44" i="1"/>
  <c r="J47" i="1"/>
  <c r="J48" i="1"/>
  <c r="J52" i="1"/>
  <c r="J53" i="1"/>
  <c r="J54" i="1"/>
  <c r="J59" i="1"/>
  <c r="J66" i="1" l="1"/>
  <c r="J67" i="1"/>
  <c r="J68" i="1"/>
  <c r="H70" i="1"/>
  <c r="J70" i="1" s="1"/>
  <c r="J71" i="1"/>
  <c r="J72" i="1"/>
  <c r="F73" i="1"/>
  <c r="J73" i="1" s="1"/>
  <c r="F74" i="1"/>
  <c r="H74" i="1"/>
  <c r="J76" i="1"/>
  <c r="J77" i="1"/>
  <c r="J78" i="1"/>
  <c r="J74" i="1" l="1"/>
</calcChain>
</file>

<file path=xl/comments1.xml><?xml version="1.0" encoding="utf-8"?>
<comments xmlns="http://schemas.openxmlformats.org/spreadsheetml/2006/main">
  <authors>
    <author>Verena Kompatscher</author>
  </authors>
  <commentList>
    <comment ref="F70" author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47.200
ctr prev. 2% 944</t>
        </r>
      </text>
    </comment>
    <comment ref="H70" author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1.860
ctr prev. 2% 37</t>
        </r>
      </text>
    </comment>
    <comment ref="I70" author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messo in fattura</t>
        </r>
      </text>
    </comment>
    <comment ref="F73" author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7.200
ctr prev. 4% 288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1.302
ctr. prev. 4% 52</t>
        </r>
      </text>
    </comment>
    <comment ref="F74" author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7.200
ctr prev. 4% 288</t>
        </r>
      </text>
    </comment>
    <comment ref="H74" author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1.395
ctr. prev. 4% 56</t>
        </r>
      </text>
    </comment>
    <comment ref="F76" author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25.710
ctr prev. 4% 1.028,40</t>
        </r>
      </text>
    </comment>
    <comment ref="F77" author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20.381
ctr prev. 4% 815,24</t>
        </r>
      </text>
    </comment>
  </commentList>
</comments>
</file>

<file path=xl/sharedStrings.xml><?xml version="1.0" encoding="utf-8"?>
<sst xmlns="http://schemas.openxmlformats.org/spreadsheetml/2006/main" count="264" uniqueCount="62">
  <si>
    <t>TROCKNER</t>
  </si>
  <si>
    <t>VERENA</t>
  </si>
  <si>
    <t>TREVISSON</t>
  </si>
  <si>
    <t>ROBERTO</t>
  </si>
  <si>
    <t>GALLINA</t>
  </si>
  <si>
    <t>FRANCESCO</t>
  </si>
  <si>
    <t>ROSANELLI</t>
  </si>
  <si>
    <t>RUPERT</t>
  </si>
  <si>
    <t xml:space="preserve">IARUSSI </t>
  </si>
  <si>
    <t>ILJA</t>
  </si>
  <si>
    <t xml:space="preserve">SPINELLI </t>
  </si>
  <si>
    <t>ANDREA</t>
  </si>
  <si>
    <t>BONOMINI</t>
  </si>
  <si>
    <t>POLITI</t>
  </si>
  <si>
    <t>MONICA</t>
  </si>
  <si>
    <t>MICHELA ALESSIA</t>
  </si>
  <si>
    <t>DIRIGENTE</t>
  </si>
  <si>
    <t>PRESIDENTE</t>
  </si>
  <si>
    <t>VICE-PRESIDENTE</t>
  </si>
  <si>
    <t>MEMBRO CDA</t>
  </si>
  <si>
    <t>SINDACO</t>
  </si>
  <si>
    <t>SCIASCIA</t>
  </si>
  <si>
    <t>GIUSEPPE</t>
  </si>
  <si>
    <t>MICHELETTO</t>
  </si>
  <si>
    <t>BRUNA</t>
  </si>
  <si>
    <t>BENEDIKTER</t>
  </si>
  <si>
    <t>GERHARD</t>
  </si>
  <si>
    <t>busta paga</t>
  </si>
  <si>
    <t>fattura mensile</t>
  </si>
  <si>
    <t>fattura trimestrale</t>
  </si>
  <si>
    <t>fattura annuale</t>
  </si>
  <si>
    <t>fattura</t>
  </si>
  <si>
    <t>TULLIO</t>
  </si>
  <si>
    <t>NEGRI</t>
  </si>
  <si>
    <t>SARA</t>
  </si>
  <si>
    <t>REFATTI</t>
  </si>
  <si>
    <t>SONIA</t>
  </si>
  <si>
    <t>ABRATE</t>
  </si>
  <si>
    <t>GIANFRANCO</t>
  </si>
  <si>
    <t xml:space="preserve">MIGNOLI </t>
  </si>
  <si>
    <t>GUGLIELMO</t>
  </si>
  <si>
    <t xml:space="preserve">CONCER </t>
  </si>
  <si>
    <t>ANNO/JAHR 2018</t>
  </si>
  <si>
    <t>ANNO/JAHR 2017</t>
  </si>
  <si>
    <t>ANNO/JAHR 2016</t>
  </si>
  <si>
    <t>ANNO/JAHR 2015</t>
  </si>
  <si>
    <t>ANNO/JAHR 2014</t>
  </si>
  <si>
    <t>Cognome/Nachname</t>
  </si>
  <si>
    <t>Nome/Name</t>
  </si>
  <si>
    <t>Qualifica/Fuktion</t>
  </si>
  <si>
    <t>Fine carica/Ende Mandat</t>
  </si>
  <si>
    <t>Compenso/Entlohnung</t>
  </si>
  <si>
    <t>Retribuzione lorda/Brutto Entlohnung</t>
  </si>
  <si>
    <t>Premio di risultato (rif. 2017)/Prämie (Vorjahr)</t>
  </si>
  <si>
    <t>Gettone di presenza/Sitzungsgeld</t>
  </si>
  <si>
    <t>Rimborso spese/Spesenrückerstattung</t>
  </si>
  <si>
    <t>Totale/Gesamt</t>
  </si>
  <si>
    <t xml:space="preserve">di cui contributi previdenziali a carico del prestatore/davon Sozialversicherungsbeiträge </t>
  </si>
  <si>
    <t>Premio di risultato (rif. 2016)/Prämie (Vorjahr)</t>
  </si>
  <si>
    <t>Premio di risultato (rif. 2015)/Prämie (Vorjahr)</t>
  </si>
  <si>
    <t>Premio di risultato (rif. 2014)/Prämie (Vorjahr)</t>
  </si>
  <si>
    <t>Premio di risultato (rif. 2013)/Prämie (Vorjahr)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</si>
</sst>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theme="1"/>
      <name val="Bodoni Egyptian Pro Regular"/>
      <family val="3"/>
    </font>
    <font>
      <sz val="11.5"/>
      <color theme="1"/>
      <name val="Bodoni Egyptian Pro Regula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1" applyNumberFormat="1" applyFont="1" applyBorder="1" applyAlignment="1">
      <alignment horizontal="left" vertical="center" wrapText="1"/>
    </xf>
    <xf numFmtId="164" fontId="3" fillId="0" borderId="7" xfId="1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0" borderId="9" xfId="1" applyNumberFormat="1" applyFont="1" applyBorder="1" applyAlignment="1">
      <alignment horizontal="left" vertical="center" wrapText="1"/>
    </xf>
    <xf numFmtId="164" fontId="3" fillId="0" borderId="10" xfId="1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4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7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0</xdr:rowOff>
    </xdr:from>
    <xdr:to>
      <xdr:col>0</xdr:col>
      <xdr:colOff>469392</xdr:colOff>
      <xdr:row>82</xdr:row>
      <xdr:rowOff>69342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231225"/>
          <a:ext cx="469392" cy="469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469392</xdr:colOff>
      <xdr:row>0</xdr:row>
      <xdr:rowOff>469392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392" cy="469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workbookViewId="0">
      <selection sqref="A1:K2"/>
    </sheetView>
  </sheetViews>
  <sheetFormatPr defaultRowHeight="15.75" x14ac:dyDescent="0.3"/>
  <cols>
    <col min="1" max="1" width="15.28515625" style="1" bestFit="1" customWidth="1"/>
    <col min="2" max="2" width="20.5703125" style="1" bestFit="1" customWidth="1"/>
    <col min="3" max="3" width="20" style="1" bestFit="1" customWidth="1"/>
    <col min="4" max="4" width="20" style="23" customWidth="1"/>
    <col min="5" max="5" width="18.28515625" style="1" bestFit="1" customWidth="1"/>
    <col min="6" max="6" width="13.5703125" style="1" bestFit="1" customWidth="1"/>
    <col min="7" max="7" width="21.7109375" style="1" customWidth="1"/>
    <col min="8" max="8" width="12.7109375" style="1" bestFit="1" customWidth="1"/>
    <col min="9" max="9" width="14.5703125" style="1" customWidth="1"/>
    <col min="10" max="10" width="12.85546875" style="1" bestFit="1" customWidth="1"/>
    <col min="11" max="11" width="16.140625" style="1" bestFit="1" customWidth="1"/>
    <col min="12" max="16384" width="9.140625" style="2"/>
  </cols>
  <sheetData>
    <row r="1" spans="1:11" ht="40.5" customHeight="1" x14ac:dyDescent="0.3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6.5" thickBot="1" x14ac:dyDescent="0.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11" thickBot="1" x14ac:dyDescent="0.35">
      <c r="A4" s="16" t="s">
        <v>47</v>
      </c>
      <c r="B4" s="17" t="s">
        <v>48</v>
      </c>
      <c r="C4" s="18" t="s">
        <v>49</v>
      </c>
      <c r="D4" s="17" t="s">
        <v>50</v>
      </c>
      <c r="E4" s="17" t="s">
        <v>51</v>
      </c>
      <c r="F4" s="17" t="s">
        <v>52</v>
      </c>
      <c r="G4" s="18" t="s">
        <v>53</v>
      </c>
      <c r="H4" s="17" t="s">
        <v>54</v>
      </c>
      <c r="I4" s="18" t="s">
        <v>55</v>
      </c>
      <c r="J4" s="17" t="s">
        <v>56</v>
      </c>
      <c r="K4" s="19" t="s">
        <v>57</v>
      </c>
    </row>
    <row r="5" spans="1:11" x14ac:dyDescent="0.3">
      <c r="A5" s="6" t="s">
        <v>2</v>
      </c>
      <c r="B5" s="4" t="s">
        <v>3</v>
      </c>
      <c r="C5" s="28" t="s">
        <v>16</v>
      </c>
      <c r="D5" s="28"/>
      <c r="E5" s="28" t="s">
        <v>27</v>
      </c>
      <c r="F5" s="21">
        <v>135550</v>
      </c>
      <c r="G5" s="21">
        <v>5309</v>
      </c>
      <c r="H5" s="21"/>
      <c r="I5" s="21"/>
      <c r="J5" s="21">
        <f>F5+G5+H5+I5</f>
        <v>140859</v>
      </c>
      <c r="K5" s="29">
        <v>15689</v>
      </c>
    </row>
    <row r="6" spans="1:11" x14ac:dyDescent="0.3">
      <c r="A6" s="6" t="s">
        <v>0</v>
      </c>
      <c r="B6" s="4" t="s">
        <v>1</v>
      </c>
      <c r="C6" s="28" t="s">
        <v>16</v>
      </c>
      <c r="D6" s="28"/>
      <c r="E6" s="28" t="s">
        <v>27</v>
      </c>
      <c r="F6" s="21">
        <v>113840</v>
      </c>
      <c r="G6" s="21">
        <v>5321</v>
      </c>
      <c r="H6" s="21"/>
      <c r="I6" s="21"/>
      <c r="J6" s="21">
        <f>F6+G6+H6+I6</f>
        <v>119161</v>
      </c>
      <c r="K6" s="29">
        <v>10986</v>
      </c>
    </row>
    <row r="7" spans="1:11" x14ac:dyDescent="0.3">
      <c r="A7" s="6"/>
      <c r="B7" s="4"/>
      <c r="C7" s="28"/>
      <c r="D7" s="28"/>
      <c r="E7" s="28"/>
      <c r="F7" s="21"/>
      <c r="G7" s="21"/>
      <c r="H7" s="21"/>
      <c r="I7" s="21"/>
      <c r="J7" s="21"/>
      <c r="K7" s="29"/>
    </row>
    <row r="8" spans="1:11" x14ac:dyDescent="0.3">
      <c r="A8" s="27" t="s">
        <v>6</v>
      </c>
      <c r="B8" s="28" t="s">
        <v>7</v>
      </c>
      <c r="C8" s="28" t="s">
        <v>17</v>
      </c>
      <c r="D8" s="28"/>
      <c r="E8" s="28" t="s">
        <v>31</v>
      </c>
      <c r="F8" s="21">
        <f>34000+(34000*2%)</f>
        <v>34680</v>
      </c>
      <c r="G8" s="21">
        <v>0</v>
      </c>
      <c r="H8" s="21">
        <f>960+(960*2%)</f>
        <v>979.2</v>
      </c>
      <c r="I8" s="21">
        <v>100</v>
      </c>
      <c r="J8" s="21">
        <f>SUM(F8:I8)</f>
        <v>35759.199999999997</v>
      </c>
      <c r="K8" s="29">
        <v>699</v>
      </c>
    </row>
    <row r="9" spans="1:11" x14ac:dyDescent="0.3">
      <c r="A9" s="27" t="s">
        <v>41</v>
      </c>
      <c r="B9" s="28" t="s">
        <v>40</v>
      </c>
      <c r="C9" s="28" t="s">
        <v>18</v>
      </c>
      <c r="D9" s="31"/>
      <c r="E9" s="28" t="s">
        <v>31</v>
      </c>
      <c r="F9" s="21">
        <f>18800+(18800*4%)</f>
        <v>19552</v>
      </c>
      <c r="G9" s="21">
        <v>0</v>
      </c>
      <c r="H9" s="21">
        <f>900+(900*4%)</f>
        <v>936</v>
      </c>
      <c r="I9" s="21">
        <v>0</v>
      </c>
      <c r="J9" s="21">
        <f t="shared" ref="J9" si="0">SUM(F9:I9)</f>
        <v>20488</v>
      </c>
      <c r="K9" s="29">
        <v>788</v>
      </c>
    </row>
    <row r="10" spans="1:11" x14ac:dyDescent="0.3">
      <c r="A10" s="27" t="s">
        <v>39</v>
      </c>
      <c r="B10" s="28" t="s">
        <v>38</v>
      </c>
      <c r="C10" s="28" t="s">
        <v>19</v>
      </c>
      <c r="D10" s="31"/>
      <c r="E10" s="28" t="s">
        <v>27</v>
      </c>
      <c r="F10" s="21">
        <v>6000</v>
      </c>
      <c r="G10" s="21"/>
      <c r="H10" s="21">
        <v>840</v>
      </c>
      <c r="I10" s="21"/>
      <c r="J10" s="21">
        <f>F10+H10</f>
        <v>6840</v>
      </c>
      <c r="K10" s="29">
        <v>547</v>
      </c>
    </row>
    <row r="11" spans="1:11" x14ac:dyDescent="0.3">
      <c r="A11" s="27" t="s">
        <v>37</v>
      </c>
      <c r="B11" s="28" t="s">
        <v>36</v>
      </c>
      <c r="C11" s="28" t="s">
        <v>19</v>
      </c>
      <c r="D11" s="31"/>
      <c r="E11" s="28" t="s">
        <v>27</v>
      </c>
      <c r="F11" s="21">
        <v>6000</v>
      </c>
      <c r="G11" s="21"/>
      <c r="H11" s="21">
        <v>660</v>
      </c>
      <c r="I11" s="21"/>
      <c r="J11" s="21">
        <f>F11+H11</f>
        <v>6660</v>
      </c>
      <c r="K11" s="29">
        <v>533</v>
      </c>
    </row>
    <row r="12" spans="1:11" x14ac:dyDescent="0.3">
      <c r="A12" s="27" t="s">
        <v>35</v>
      </c>
      <c r="B12" s="28" t="s">
        <v>34</v>
      </c>
      <c r="C12" s="28" t="s">
        <v>19</v>
      </c>
      <c r="D12" s="31"/>
      <c r="E12" s="28" t="s">
        <v>27</v>
      </c>
      <c r="F12" s="21">
        <v>6000</v>
      </c>
      <c r="G12" s="21"/>
      <c r="H12" s="21">
        <v>660</v>
      </c>
      <c r="I12" s="21"/>
      <c r="J12" s="21">
        <f>F12+H12</f>
        <v>6660</v>
      </c>
      <c r="K12" s="29">
        <v>533</v>
      </c>
    </row>
    <row r="13" spans="1:11" x14ac:dyDescent="0.3">
      <c r="A13" s="27"/>
      <c r="B13" s="28"/>
      <c r="C13" s="28"/>
      <c r="D13" s="28"/>
      <c r="E13" s="28"/>
      <c r="F13" s="21"/>
      <c r="G13" s="21"/>
      <c r="H13" s="21"/>
      <c r="I13" s="21"/>
      <c r="J13" s="21"/>
      <c r="K13" s="29"/>
    </row>
    <row r="14" spans="1:11" x14ac:dyDescent="0.3">
      <c r="A14" s="27" t="s">
        <v>33</v>
      </c>
      <c r="B14" s="28" t="s">
        <v>32</v>
      </c>
      <c r="C14" s="28" t="s">
        <v>20</v>
      </c>
      <c r="D14" s="28"/>
      <c r="E14" s="28" t="s">
        <v>31</v>
      </c>
      <c r="F14" s="21">
        <f>25710+(25710*4%)</f>
        <v>26738.400000000001</v>
      </c>
      <c r="G14" s="21">
        <v>0</v>
      </c>
      <c r="H14" s="21">
        <f>660+(660*4%)</f>
        <v>686.4</v>
      </c>
      <c r="I14" s="21">
        <v>0</v>
      </c>
      <c r="J14" s="21">
        <f t="shared" ref="J14:J15" si="1">SUM(F14:I14)</f>
        <v>27424.800000000003</v>
      </c>
      <c r="K14" s="29">
        <v>1055</v>
      </c>
    </row>
    <row r="15" spans="1:11" x14ac:dyDescent="0.3">
      <c r="A15" s="27" t="s">
        <v>23</v>
      </c>
      <c r="B15" s="28" t="s">
        <v>24</v>
      </c>
      <c r="C15" s="28" t="s">
        <v>20</v>
      </c>
      <c r="D15" s="31"/>
      <c r="E15" s="28" t="s">
        <v>31</v>
      </c>
      <c r="F15" s="21">
        <f>20381+(20381*4%)</f>
        <v>21196.240000000002</v>
      </c>
      <c r="G15" s="21">
        <v>0</v>
      </c>
      <c r="H15" s="21">
        <f>780+(780*4%)</f>
        <v>811.2</v>
      </c>
      <c r="I15" s="21">
        <v>0</v>
      </c>
      <c r="J15" s="21">
        <f t="shared" si="1"/>
        <v>22007.440000000002</v>
      </c>
      <c r="K15" s="29">
        <v>846</v>
      </c>
    </row>
    <row r="16" spans="1:11" ht="16.5" thickBot="1" x14ac:dyDescent="0.35">
      <c r="A16" s="8" t="s">
        <v>25</v>
      </c>
      <c r="B16" s="9" t="s">
        <v>26</v>
      </c>
      <c r="C16" s="35" t="s">
        <v>20</v>
      </c>
      <c r="D16" s="35"/>
      <c r="E16" s="35" t="s">
        <v>27</v>
      </c>
      <c r="F16" s="22">
        <v>17570</v>
      </c>
      <c r="G16" s="22"/>
      <c r="H16" s="22"/>
      <c r="I16" s="22"/>
      <c r="J16" s="22">
        <v>17570</v>
      </c>
      <c r="K16" s="36"/>
    </row>
    <row r="17" spans="1:11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3">
      <c r="A19" s="37" t="s">
        <v>43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x14ac:dyDescent="0.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6.5" thickBot="1" x14ac:dyDescent="0.3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11" thickBot="1" x14ac:dyDescent="0.35">
      <c r="A22" s="16" t="s">
        <v>47</v>
      </c>
      <c r="B22" s="17" t="s">
        <v>48</v>
      </c>
      <c r="C22" s="18" t="s">
        <v>49</v>
      </c>
      <c r="D22" s="17" t="s">
        <v>50</v>
      </c>
      <c r="E22" s="17" t="s">
        <v>51</v>
      </c>
      <c r="F22" s="17" t="s">
        <v>52</v>
      </c>
      <c r="G22" s="18" t="s">
        <v>58</v>
      </c>
      <c r="H22" s="17" t="s">
        <v>54</v>
      </c>
      <c r="I22" s="18" t="s">
        <v>55</v>
      </c>
      <c r="J22" s="17" t="s">
        <v>56</v>
      </c>
      <c r="K22" s="19" t="s">
        <v>57</v>
      </c>
    </row>
    <row r="23" spans="1:11" x14ac:dyDescent="0.3">
      <c r="A23" s="12" t="s">
        <v>4</v>
      </c>
      <c r="B23" s="13" t="s">
        <v>5</v>
      </c>
      <c r="C23" s="13" t="s">
        <v>16</v>
      </c>
      <c r="D23" s="13"/>
      <c r="E23" s="13" t="s">
        <v>27</v>
      </c>
      <c r="F23" s="14">
        <v>0</v>
      </c>
      <c r="G23" s="14">
        <v>2292</v>
      </c>
      <c r="H23" s="14">
        <v>0</v>
      </c>
      <c r="I23" s="14">
        <v>0</v>
      </c>
      <c r="J23" s="20">
        <f>F23+G23+H23+I23</f>
        <v>2292</v>
      </c>
      <c r="K23" s="15">
        <v>203</v>
      </c>
    </row>
    <row r="24" spans="1:11" x14ac:dyDescent="0.3">
      <c r="A24" s="6" t="s">
        <v>2</v>
      </c>
      <c r="B24" s="4" t="s">
        <v>3</v>
      </c>
      <c r="C24" s="4" t="s">
        <v>16</v>
      </c>
      <c r="D24" s="4"/>
      <c r="E24" s="4" t="s">
        <v>27</v>
      </c>
      <c r="F24" s="5">
        <v>132741</v>
      </c>
      <c r="G24" s="5">
        <v>2500</v>
      </c>
      <c r="H24" s="5">
        <v>0</v>
      </c>
      <c r="I24" s="5">
        <v>0</v>
      </c>
      <c r="J24" s="21">
        <f>F24+G24+H24+I24</f>
        <v>135241</v>
      </c>
      <c r="K24" s="7">
        <v>1748</v>
      </c>
    </row>
    <row r="25" spans="1:11" x14ac:dyDescent="0.3">
      <c r="A25" s="6" t="s">
        <v>0</v>
      </c>
      <c r="B25" s="4" t="s">
        <v>1</v>
      </c>
      <c r="C25" s="4" t="s">
        <v>16</v>
      </c>
      <c r="D25" s="4"/>
      <c r="E25" s="4" t="s">
        <v>27</v>
      </c>
      <c r="F25" s="5">
        <v>110722</v>
      </c>
      <c r="G25" s="5">
        <v>2500</v>
      </c>
      <c r="H25" s="5">
        <v>0</v>
      </c>
      <c r="I25" s="5">
        <v>0</v>
      </c>
      <c r="J25" s="21">
        <f>F25+G25+H25+I25</f>
        <v>113222</v>
      </c>
      <c r="K25" s="7">
        <v>10175</v>
      </c>
    </row>
    <row r="26" spans="1:11" x14ac:dyDescent="0.3">
      <c r="A26" s="6"/>
      <c r="B26" s="4"/>
      <c r="C26" s="4"/>
      <c r="D26" s="4"/>
      <c r="E26" s="4"/>
      <c r="F26" s="5"/>
      <c r="G26" s="5"/>
      <c r="H26" s="5"/>
      <c r="I26" s="5"/>
      <c r="J26" s="21"/>
      <c r="K26" s="7"/>
    </row>
    <row r="27" spans="1:11" x14ac:dyDescent="0.3">
      <c r="A27" s="27" t="s">
        <v>6</v>
      </c>
      <c r="B27" s="28" t="s">
        <v>7</v>
      </c>
      <c r="C27" s="28" t="s">
        <v>17</v>
      </c>
      <c r="D27" s="28"/>
      <c r="E27" s="28" t="s">
        <v>31</v>
      </c>
      <c r="F27" s="21">
        <v>37860</v>
      </c>
      <c r="G27" s="21">
        <v>0</v>
      </c>
      <c r="H27" s="21">
        <v>1440</v>
      </c>
      <c r="I27" s="21">
        <v>0</v>
      </c>
      <c r="J27" s="21">
        <f t="shared" ref="J27:J31" si="2">F27+G27+H27+I27</f>
        <v>39300</v>
      </c>
      <c r="K27" s="29">
        <v>733.8</v>
      </c>
    </row>
    <row r="28" spans="1:11" x14ac:dyDescent="0.3">
      <c r="A28" s="27" t="s">
        <v>41</v>
      </c>
      <c r="B28" s="28" t="s">
        <v>40</v>
      </c>
      <c r="C28" s="28" t="s">
        <v>18</v>
      </c>
      <c r="D28" s="31"/>
      <c r="E28" s="28" t="s">
        <v>31</v>
      </c>
      <c r="F28" s="21">
        <v>18800</v>
      </c>
      <c r="G28" s="21">
        <v>0</v>
      </c>
      <c r="H28" s="21">
        <v>1260</v>
      </c>
      <c r="I28" s="21">
        <v>0</v>
      </c>
      <c r="J28" s="21">
        <f t="shared" si="2"/>
        <v>20060</v>
      </c>
      <c r="K28" s="29">
        <v>752</v>
      </c>
    </row>
    <row r="29" spans="1:11" x14ac:dyDescent="0.3">
      <c r="A29" s="6" t="s">
        <v>39</v>
      </c>
      <c r="B29" s="4" t="s">
        <v>38</v>
      </c>
      <c r="C29" s="4" t="s">
        <v>19</v>
      </c>
      <c r="D29" s="33"/>
      <c r="E29" s="4" t="s">
        <v>27</v>
      </c>
      <c r="F29" s="5">
        <v>6000</v>
      </c>
      <c r="G29" s="5">
        <v>0</v>
      </c>
      <c r="H29" s="5">
        <v>1200</v>
      </c>
      <c r="I29" s="5">
        <v>0</v>
      </c>
      <c r="J29" s="21">
        <f t="shared" si="2"/>
        <v>7200</v>
      </c>
      <c r="K29" s="7">
        <v>576</v>
      </c>
    </row>
    <row r="30" spans="1:11" x14ac:dyDescent="0.3">
      <c r="A30" s="6" t="s">
        <v>37</v>
      </c>
      <c r="B30" s="4" t="s">
        <v>36</v>
      </c>
      <c r="C30" s="4" t="s">
        <v>19</v>
      </c>
      <c r="D30" s="33"/>
      <c r="E30" s="4" t="s">
        <v>27</v>
      </c>
      <c r="F30" s="5">
        <v>6000</v>
      </c>
      <c r="G30" s="5">
        <v>0</v>
      </c>
      <c r="H30" s="5">
        <v>1200</v>
      </c>
      <c r="I30" s="5">
        <v>0</v>
      </c>
      <c r="J30" s="21">
        <f t="shared" si="2"/>
        <v>7200</v>
      </c>
      <c r="K30" s="7">
        <v>576</v>
      </c>
    </row>
    <row r="31" spans="1:11" x14ac:dyDescent="0.3">
      <c r="A31" s="6" t="s">
        <v>35</v>
      </c>
      <c r="B31" s="4" t="s">
        <v>34</v>
      </c>
      <c r="C31" s="4" t="s">
        <v>19</v>
      </c>
      <c r="D31" s="33"/>
      <c r="E31" s="4" t="s">
        <v>27</v>
      </c>
      <c r="F31" s="5">
        <v>6000</v>
      </c>
      <c r="G31" s="5">
        <v>0</v>
      </c>
      <c r="H31" s="5">
        <v>1080</v>
      </c>
      <c r="I31" s="5">
        <v>0</v>
      </c>
      <c r="J31" s="21">
        <f t="shared" si="2"/>
        <v>7080</v>
      </c>
      <c r="K31" s="7">
        <v>566</v>
      </c>
    </row>
    <row r="32" spans="1:11" x14ac:dyDescent="0.3">
      <c r="A32" s="6"/>
      <c r="B32" s="4"/>
      <c r="C32" s="4"/>
      <c r="D32" s="4"/>
      <c r="E32" s="4"/>
      <c r="F32" s="5"/>
      <c r="G32" s="5"/>
      <c r="H32" s="5"/>
      <c r="I32" s="5"/>
      <c r="J32" s="21"/>
      <c r="K32" s="7"/>
    </row>
    <row r="33" spans="1:11" x14ac:dyDescent="0.3">
      <c r="A33" s="27" t="s">
        <v>33</v>
      </c>
      <c r="B33" s="28" t="s">
        <v>32</v>
      </c>
      <c r="C33" s="28" t="s">
        <v>20</v>
      </c>
      <c r="D33" s="31"/>
      <c r="E33" s="28" t="s">
        <v>31</v>
      </c>
      <c r="F33" s="21">
        <v>25710</v>
      </c>
      <c r="G33" s="21">
        <v>0</v>
      </c>
      <c r="H33" s="21">
        <v>1320</v>
      </c>
      <c r="I33" s="21">
        <v>0</v>
      </c>
      <c r="J33" s="21">
        <f t="shared" ref="J33:J35" si="3">F33+G33+H33+I33</f>
        <v>27030</v>
      </c>
      <c r="K33" s="29">
        <v>1081.2</v>
      </c>
    </row>
    <row r="34" spans="1:11" x14ac:dyDescent="0.3">
      <c r="A34" s="27" t="s">
        <v>23</v>
      </c>
      <c r="B34" s="28" t="s">
        <v>24</v>
      </c>
      <c r="C34" s="28" t="s">
        <v>20</v>
      </c>
      <c r="D34" s="28"/>
      <c r="E34" s="28" t="s">
        <v>31</v>
      </c>
      <c r="F34" s="21">
        <v>20381</v>
      </c>
      <c r="G34" s="21">
        <v>0</v>
      </c>
      <c r="H34" s="21">
        <v>1260</v>
      </c>
      <c r="I34" s="21">
        <v>0</v>
      </c>
      <c r="J34" s="21">
        <f t="shared" si="3"/>
        <v>21641</v>
      </c>
      <c r="K34" s="29">
        <v>865.64</v>
      </c>
    </row>
    <row r="35" spans="1:11" ht="16.5" thickBot="1" x14ac:dyDescent="0.35">
      <c r="A35" s="8" t="s">
        <v>25</v>
      </c>
      <c r="B35" s="9" t="s">
        <v>26</v>
      </c>
      <c r="C35" s="9" t="s">
        <v>20</v>
      </c>
      <c r="D35" s="9"/>
      <c r="E35" s="9" t="s">
        <v>27</v>
      </c>
      <c r="F35" s="10">
        <v>17570</v>
      </c>
      <c r="G35" s="10">
        <v>0</v>
      </c>
      <c r="H35" s="10">
        <v>0</v>
      </c>
      <c r="I35" s="10">
        <v>0</v>
      </c>
      <c r="J35" s="22">
        <f t="shared" si="3"/>
        <v>17570</v>
      </c>
      <c r="K35" s="11"/>
    </row>
    <row r="37" spans="1:1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3">
      <c r="A38" s="37" t="s">
        <v>44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x14ac:dyDescent="0.3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16.5" thickBot="1" x14ac:dyDescent="0.35">
      <c r="A40" s="23"/>
      <c r="B40" s="23"/>
      <c r="C40" s="23"/>
      <c r="E40" s="23"/>
      <c r="F40" s="23"/>
      <c r="G40" s="23"/>
      <c r="H40" s="23"/>
      <c r="I40" s="23"/>
      <c r="J40" s="23"/>
      <c r="K40" s="23"/>
    </row>
    <row r="41" spans="1:11" ht="111" thickBot="1" x14ac:dyDescent="0.35">
      <c r="A41" s="16" t="s">
        <v>47</v>
      </c>
      <c r="B41" s="17" t="s">
        <v>48</v>
      </c>
      <c r="C41" s="18" t="s">
        <v>49</v>
      </c>
      <c r="D41" s="17" t="s">
        <v>50</v>
      </c>
      <c r="E41" s="17" t="s">
        <v>51</v>
      </c>
      <c r="F41" s="17" t="s">
        <v>52</v>
      </c>
      <c r="G41" s="18" t="s">
        <v>59</v>
      </c>
      <c r="H41" s="17" t="s">
        <v>54</v>
      </c>
      <c r="I41" s="18" t="s">
        <v>55</v>
      </c>
      <c r="J41" s="17" t="s">
        <v>56</v>
      </c>
      <c r="K41" s="19" t="s">
        <v>57</v>
      </c>
    </row>
    <row r="42" spans="1:11" s="3" customFormat="1" x14ac:dyDescent="0.3">
      <c r="A42" s="12" t="s">
        <v>4</v>
      </c>
      <c r="B42" s="13" t="s">
        <v>5</v>
      </c>
      <c r="C42" s="13" t="s">
        <v>16</v>
      </c>
      <c r="D42" s="13"/>
      <c r="E42" s="13" t="s">
        <v>27</v>
      </c>
      <c r="F42" s="14">
        <v>82645.460000000006</v>
      </c>
      <c r="G42" s="14">
        <v>3000</v>
      </c>
      <c r="H42" s="14">
        <v>0</v>
      </c>
      <c r="I42" s="14">
        <v>0</v>
      </c>
      <c r="J42" s="20">
        <f>F42+G42+H42+I42</f>
        <v>85645.46</v>
      </c>
      <c r="K42" s="15">
        <v>7579.66</v>
      </c>
    </row>
    <row r="43" spans="1:11" s="3" customFormat="1" x14ac:dyDescent="0.3">
      <c r="A43" s="6" t="s">
        <v>2</v>
      </c>
      <c r="B43" s="4" t="s">
        <v>3</v>
      </c>
      <c r="C43" s="4" t="s">
        <v>16</v>
      </c>
      <c r="D43" s="4"/>
      <c r="E43" s="4" t="s">
        <v>27</v>
      </c>
      <c r="F43" s="5">
        <v>128562.23</v>
      </c>
      <c r="G43" s="5">
        <v>3000</v>
      </c>
      <c r="H43" s="5">
        <v>0</v>
      </c>
      <c r="I43" s="5">
        <v>0</v>
      </c>
      <c r="J43" s="21">
        <f>F43+G43+H43+I43</f>
        <v>131562.22999999998</v>
      </c>
      <c r="K43" s="7">
        <v>11643.21</v>
      </c>
    </row>
    <row r="44" spans="1:11" s="3" customFormat="1" x14ac:dyDescent="0.3">
      <c r="A44" s="6" t="s">
        <v>0</v>
      </c>
      <c r="B44" s="4" t="s">
        <v>1</v>
      </c>
      <c r="C44" s="4" t="s">
        <v>16</v>
      </c>
      <c r="D44" s="4"/>
      <c r="E44" s="4" t="s">
        <v>27</v>
      </c>
      <c r="F44" s="5">
        <v>106932</v>
      </c>
      <c r="G44" s="5">
        <v>3000</v>
      </c>
      <c r="H44" s="5">
        <v>0</v>
      </c>
      <c r="I44" s="5">
        <v>0</v>
      </c>
      <c r="J44" s="21">
        <f>F44+G44+H44+I44</f>
        <v>109932</v>
      </c>
      <c r="K44" s="7">
        <v>10102.73</v>
      </c>
    </row>
    <row r="45" spans="1:11" s="3" customFormat="1" x14ac:dyDescent="0.3">
      <c r="A45" s="6"/>
      <c r="B45" s="4"/>
      <c r="C45" s="4"/>
      <c r="D45" s="4"/>
      <c r="E45" s="4"/>
      <c r="F45" s="5"/>
      <c r="G45" s="5"/>
      <c r="H45" s="5"/>
      <c r="I45" s="5"/>
      <c r="J45" s="21"/>
      <c r="K45" s="7"/>
    </row>
    <row r="46" spans="1:11" s="30" customFormat="1" x14ac:dyDescent="0.3">
      <c r="A46" s="27" t="s">
        <v>6</v>
      </c>
      <c r="B46" s="28" t="s">
        <v>7</v>
      </c>
      <c r="C46" s="28" t="s">
        <v>17</v>
      </c>
      <c r="D46" s="28"/>
      <c r="E46" s="28" t="s">
        <v>28</v>
      </c>
      <c r="F46" s="21">
        <v>41588.639999999999</v>
      </c>
      <c r="G46" s="21"/>
      <c r="H46" s="21">
        <v>1317</v>
      </c>
      <c r="I46" s="21">
        <v>261.5</v>
      </c>
      <c r="J46" s="21">
        <f t="shared" ref="J46" si="4">F46+G46+H46+I46</f>
        <v>43167.14</v>
      </c>
      <c r="K46" s="29"/>
    </row>
    <row r="47" spans="1:11" s="30" customFormat="1" x14ac:dyDescent="0.3">
      <c r="A47" s="27" t="s">
        <v>8</v>
      </c>
      <c r="B47" s="28" t="s">
        <v>9</v>
      </c>
      <c r="C47" s="28" t="s">
        <v>18</v>
      </c>
      <c r="D47" s="31">
        <v>42549</v>
      </c>
      <c r="E47" s="28" t="s">
        <v>27</v>
      </c>
      <c r="F47" s="21">
        <v>9999</v>
      </c>
      <c r="G47" s="21">
        <v>0</v>
      </c>
      <c r="H47" s="21">
        <v>744</v>
      </c>
      <c r="I47" s="21">
        <v>0</v>
      </c>
      <c r="J47" s="21">
        <f t="shared" ref="J47:J54" si="5">F47+G47+H47+I47</f>
        <v>10743</v>
      </c>
      <c r="K47" s="29">
        <v>859.44</v>
      </c>
    </row>
    <row r="48" spans="1:11" s="30" customFormat="1" x14ac:dyDescent="0.3">
      <c r="A48" s="27" t="s">
        <v>10</v>
      </c>
      <c r="B48" s="28" t="s">
        <v>11</v>
      </c>
      <c r="C48" s="28" t="s">
        <v>19</v>
      </c>
      <c r="D48" s="31">
        <v>42549</v>
      </c>
      <c r="E48" s="28" t="s">
        <v>27</v>
      </c>
      <c r="F48" s="21">
        <v>3600</v>
      </c>
      <c r="G48" s="21">
        <v>0</v>
      </c>
      <c r="H48" s="21">
        <v>744</v>
      </c>
      <c r="I48" s="21">
        <v>0</v>
      </c>
      <c r="J48" s="21">
        <f t="shared" si="5"/>
        <v>4344</v>
      </c>
      <c r="K48" s="29">
        <v>347.52</v>
      </c>
    </row>
    <row r="49" spans="1:11" s="30" customFormat="1" x14ac:dyDescent="0.3">
      <c r="A49" s="27" t="s">
        <v>12</v>
      </c>
      <c r="B49" s="28" t="s">
        <v>14</v>
      </c>
      <c r="C49" s="28" t="s">
        <v>19</v>
      </c>
      <c r="D49" s="31">
        <v>42549</v>
      </c>
      <c r="E49" s="28" t="s">
        <v>29</v>
      </c>
      <c r="F49" s="21">
        <v>3777.48</v>
      </c>
      <c r="G49" s="21"/>
      <c r="H49" s="21">
        <v>837</v>
      </c>
      <c r="I49" s="21"/>
      <c r="J49" s="21">
        <f t="shared" si="5"/>
        <v>4614.4799999999996</v>
      </c>
      <c r="K49" s="29"/>
    </row>
    <row r="50" spans="1:11" s="30" customFormat="1" x14ac:dyDescent="0.3">
      <c r="A50" s="27" t="s">
        <v>13</v>
      </c>
      <c r="B50" s="28" t="s">
        <v>15</v>
      </c>
      <c r="C50" s="28" t="s">
        <v>19</v>
      </c>
      <c r="D50" s="31">
        <v>42549</v>
      </c>
      <c r="E50" s="28" t="s">
        <v>29</v>
      </c>
      <c r="F50" s="21">
        <v>3777.48</v>
      </c>
      <c r="G50" s="21"/>
      <c r="H50" s="21">
        <v>837</v>
      </c>
      <c r="I50" s="21"/>
      <c r="J50" s="21">
        <f t="shared" si="5"/>
        <v>4614.4799999999996</v>
      </c>
      <c r="K50" s="29"/>
    </row>
    <row r="51" spans="1:11" s="30" customFormat="1" x14ac:dyDescent="0.3">
      <c r="A51" s="27" t="s">
        <v>41</v>
      </c>
      <c r="B51" s="28" t="s">
        <v>40</v>
      </c>
      <c r="C51" s="28" t="s">
        <v>18</v>
      </c>
      <c r="D51" s="31"/>
      <c r="E51" s="28" t="s">
        <v>31</v>
      </c>
      <c r="F51" s="21">
        <v>8161.06</v>
      </c>
      <c r="G51" s="21"/>
      <c r="H51" s="21">
        <v>360</v>
      </c>
      <c r="I51" s="21"/>
      <c r="J51" s="21">
        <f t="shared" si="5"/>
        <v>8521.0600000000013</v>
      </c>
      <c r="K51" s="29"/>
    </row>
    <row r="52" spans="1:11" s="30" customFormat="1" x14ac:dyDescent="0.3">
      <c r="A52" s="27" t="s">
        <v>39</v>
      </c>
      <c r="B52" s="28" t="s">
        <v>38</v>
      </c>
      <c r="C52" s="28" t="s">
        <v>19</v>
      </c>
      <c r="D52" s="31"/>
      <c r="E52" s="28" t="s">
        <v>27</v>
      </c>
      <c r="F52" s="21">
        <v>3050</v>
      </c>
      <c r="G52" s="21">
        <v>0</v>
      </c>
      <c r="H52" s="21">
        <v>480</v>
      </c>
      <c r="I52" s="21">
        <v>0</v>
      </c>
      <c r="J52" s="21">
        <f t="shared" si="5"/>
        <v>3530</v>
      </c>
      <c r="K52" s="29">
        <v>282.39999999999998</v>
      </c>
    </row>
    <row r="53" spans="1:11" s="30" customFormat="1" x14ac:dyDescent="0.3">
      <c r="A53" s="27" t="s">
        <v>37</v>
      </c>
      <c r="B53" s="28" t="s">
        <v>36</v>
      </c>
      <c r="C53" s="28" t="s">
        <v>19</v>
      </c>
      <c r="D53" s="31"/>
      <c r="E53" s="28" t="s">
        <v>27</v>
      </c>
      <c r="F53" s="21">
        <v>3050</v>
      </c>
      <c r="G53" s="21">
        <v>0</v>
      </c>
      <c r="H53" s="21">
        <v>420</v>
      </c>
      <c r="I53" s="21">
        <v>0</v>
      </c>
      <c r="J53" s="21">
        <f t="shared" si="5"/>
        <v>3470</v>
      </c>
      <c r="K53" s="29">
        <v>277.60000000000002</v>
      </c>
    </row>
    <row r="54" spans="1:11" s="30" customFormat="1" x14ac:dyDescent="0.3">
      <c r="A54" s="27" t="s">
        <v>35</v>
      </c>
      <c r="B54" s="28" t="s">
        <v>34</v>
      </c>
      <c r="C54" s="28" t="s">
        <v>19</v>
      </c>
      <c r="D54" s="31"/>
      <c r="E54" s="28" t="s">
        <v>27</v>
      </c>
      <c r="F54" s="21">
        <v>3050</v>
      </c>
      <c r="G54" s="21">
        <v>0</v>
      </c>
      <c r="H54" s="21">
        <v>480</v>
      </c>
      <c r="I54" s="21"/>
      <c r="J54" s="21">
        <f t="shared" si="5"/>
        <v>3530</v>
      </c>
      <c r="K54" s="29">
        <v>282.39999999999998</v>
      </c>
    </row>
    <row r="55" spans="1:11" s="30" customFormat="1" x14ac:dyDescent="0.3">
      <c r="A55" s="27"/>
      <c r="B55" s="28"/>
      <c r="C55" s="28"/>
      <c r="D55" s="28"/>
      <c r="E55" s="28"/>
      <c r="F55" s="21"/>
      <c r="G55" s="21"/>
      <c r="H55" s="21"/>
      <c r="I55" s="21"/>
      <c r="J55" s="21"/>
      <c r="K55" s="29"/>
    </row>
    <row r="56" spans="1:11" s="30" customFormat="1" x14ac:dyDescent="0.3">
      <c r="A56" s="27" t="s">
        <v>21</v>
      </c>
      <c r="B56" s="28" t="s">
        <v>22</v>
      </c>
      <c r="C56" s="28" t="s">
        <v>20</v>
      </c>
      <c r="D56" s="31">
        <v>42549</v>
      </c>
      <c r="E56" s="28" t="s">
        <v>30</v>
      </c>
      <c r="F56" s="21">
        <v>13369.2</v>
      </c>
      <c r="G56" s="21"/>
      <c r="H56" s="21"/>
      <c r="I56" s="21">
        <v>0</v>
      </c>
      <c r="J56" s="21">
        <f t="shared" ref="J56:J58" si="6">F56+G56+H56+I56</f>
        <v>13369.2</v>
      </c>
      <c r="K56" s="29"/>
    </row>
    <row r="57" spans="1:11" s="30" customFormat="1" x14ac:dyDescent="0.3">
      <c r="A57" s="27" t="s">
        <v>33</v>
      </c>
      <c r="B57" s="28" t="s">
        <v>32</v>
      </c>
      <c r="C57" s="28" t="s">
        <v>20</v>
      </c>
      <c r="D57" s="31"/>
      <c r="E57" s="28" t="s">
        <v>31</v>
      </c>
      <c r="F57" s="21">
        <v>13868.4</v>
      </c>
      <c r="G57" s="21"/>
      <c r="H57" s="21"/>
      <c r="I57" s="21">
        <v>0</v>
      </c>
      <c r="J57" s="21">
        <f t="shared" si="6"/>
        <v>13868.4</v>
      </c>
      <c r="K57" s="29"/>
    </row>
    <row r="58" spans="1:11" s="30" customFormat="1" x14ac:dyDescent="0.3">
      <c r="A58" s="27" t="s">
        <v>23</v>
      </c>
      <c r="B58" s="28" t="s">
        <v>24</v>
      </c>
      <c r="C58" s="28" t="s">
        <v>20</v>
      </c>
      <c r="D58" s="28"/>
      <c r="E58" s="28" t="s">
        <v>30</v>
      </c>
      <c r="F58" s="21">
        <v>21196.240000000002</v>
      </c>
      <c r="G58" s="21"/>
      <c r="H58" s="21"/>
      <c r="I58" s="21">
        <v>0</v>
      </c>
      <c r="J58" s="21">
        <f t="shared" si="6"/>
        <v>21196.240000000002</v>
      </c>
      <c r="K58" s="29"/>
    </row>
    <row r="59" spans="1:11" s="3" customFormat="1" ht="16.5" thickBot="1" x14ac:dyDescent="0.35">
      <c r="A59" s="8" t="s">
        <v>25</v>
      </c>
      <c r="B59" s="9" t="s">
        <v>26</v>
      </c>
      <c r="C59" s="9" t="s">
        <v>20</v>
      </c>
      <c r="D59" s="9"/>
      <c r="E59" s="9" t="s">
        <v>27</v>
      </c>
      <c r="F59" s="10">
        <v>17570</v>
      </c>
      <c r="G59" s="10">
        <v>0</v>
      </c>
      <c r="H59" s="10">
        <v>0</v>
      </c>
      <c r="I59" s="10">
        <v>0</v>
      </c>
      <c r="J59" s="22">
        <f>F59+G59+H59+I59</f>
        <v>17570</v>
      </c>
      <c r="K59" s="11">
        <v>1405.6</v>
      </c>
    </row>
    <row r="60" spans="1:11" s="3" customFormat="1" x14ac:dyDescent="0.3">
      <c r="A60" s="24"/>
      <c r="B60" s="24"/>
      <c r="C60" s="24"/>
      <c r="D60" s="24"/>
      <c r="E60" s="24"/>
      <c r="F60" s="25"/>
      <c r="G60" s="25"/>
      <c r="H60" s="25"/>
      <c r="I60" s="25"/>
      <c r="J60" s="26"/>
      <c r="K60" s="25"/>
    </row>
    <row r="61" spans="1:11" s="3" customFormat="1" x14ac:dyDescent="0.3">
      <c r="A61" s="24"/>
      <c r="B61" s="24"/>
      <c r="C61" s="24"/>
      <c r="D61" s="24"/>
      <c r="E61" s="24"/>
      <c r="F61" s="25"/>
      <c r="G61" s="25"/>
      <c r="H61" s="25"/>
      <c r="I61" s="25"/>
      <c r="J61" s="26"/>
      <c r="K61" s="25"/>
    </row>
    <row r="62" spans="1:11" x14ac:dyDescent="0.3">
      <c r="A62" s="37" t="s">
        <v>45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6.5" thickBot="1" x14ac:dyDescent="0.35"/>
    <row r="65" spans="1:11" ht="111" thickBot="1" x14ac:dyDescent="0.35">
      <c r="A65" s="16" t="s">
        <v>47</v>
      </c>
      <c r="B65" s="17" t="s">
        <v>48</v>
      </c>
      <c r="C65" s="18" t="s">
        <v>49</v>
      </c>
      <c r="D65" s="17" t="s">
        <v>50</v>
      </c>
      <c r="E65" s="17" t="s">
        <v>51</v>
      </c>
      <c r="F65" s="17" t="s">
        <v>52</v>
      </c>
      <c r="G65" s="18" t="s">
        <v>60</v>
      </c>
      <c r="H65" s="17" t="s">
        <v>54</v>
      </c>
      <c r="I65" s="18" t="s">
        <v>55</v>
      </c>
      <c r="J65" s="17" t="s">
        <v>56</v>
      </c>
      <c r="K65" s="19" t="s">
        <v>57</v>
      </c>
    </row>
    <row r="66" spans="1:11" s="3" customFormat="1" x14ac:dyDescent="0.3">
      <c r="A66" s="12" t="s">
        <v>0</v>
      </c>
      <c r="B66" s="13" t="s">
        <v>1</v>
      </c>
      <c r="C66" s="13" t="s">
        <v>16</v>
      </c>
      <c r="D66" s="13"/>
      <c r="E66" s="13" t="s">
        <v>27</v>
      </c>
      <c r="F66" s="14">
        <v>106542</v>
      </c>
      <c r="G66" s="14">
        <v>4000</v>
      </c>
      <c r="H66" s="14">
        <v>0</v>
      </c>
      <c r="I66" s="14"/>
      <c r="J66" s="20">
        <f>F66+G66+H66+I66</f>
        <v>110542</v>
      </c>
      <c r="K66" s="15">
        <v>10802.97</v>
      </c>
    </row>
    <row r="67" spans="1:11" s="3" customFormat="1" x14ac:dyDescent="0.3">
      <c r="A67" s="6" t="s">
        <v>2</v>
      </c>
      <c r="B67" s="4" t="s">
        <v>3</v>
      </c>
      <c r="C67" s="4" t="s">
        <v>16</v>
      </c>
      <c r="D67" s="4"/>
      <c r="E67" s="4" t="s">
        <v>27</v>
      </c>
      <c r="F67" s="5">
        <v>127193.27</v>
      </c>
      <c r="G67" s="5">
        <v>4000</v>
      </c>
      <c r="H67" s="5">
        <v>0</v>
      </c>
      <c r="I67" s="5"/>
      <c r="J67" s="21">
        <f t="shared" ref="J67:J68" si="7">F67+G67+H67+I67</f>
        <v>131193.27000000002</v>
      </c>
      <c r="K67" s="7">
        <v>12461.24</v>
      </c>
    </row>
    <row r="68" spans="1:11" s="3" customFormat="1" x14ac:dyDescent="0.3">
      <c r="A68" s="6" t="s">
        <v>4</v>
      </c>
      <c r="B68" s="4" t="s">
        <v>5</v>
      </c>
      <c r="C68" s="4" t="s">
        <v>16</v>
      </c>
      <c r="D68" s="4"/>
      <c r="E68" s="4" t="s">
        <v>27</v>
      </c>
      <c r="F68" s="5">
        <v>97673.279999999999</v>
      </c>
      <c r="G68" s="5">
        <v>4000</v>
      </c>
      <c r="H68" s="5">
        <v>0</v>
      </c>
      <c r="I68" s="5"/>
      <c r="J68" s="21">
        <f t="shared" si="7"/>
        <v>101673.28</v>
      </c>
      <c r="K68" s="7">
        <v>9553.6</v>
      </c>
    </row>
    <row r="69" spans="1:11" s="3" customFormat="1" x14ac:dyDescent="0.3">
      <c r="A69" s="6"/>
      <c r="B69" s="4"/>
      <c r="C69" s="4"/>
      <c r="D69" s="4"/>
      <c r="E69" s="4"/>
      <c r="F69" s="5"/>
      <c r="G69" s="5"/>
      <c r="H69" s="5"/>
      <c r="I69" s="5"/>
      <c r="J69" s="21"/>
      <c r="K69" s="7"/>
    </row>
    <row r="70" spans="1:11" s="3" customFormat="1" x14ac:dyDescent="0.3">
      <c r="A70" s="6" t="s">
        <v>6</v>
      </c>
      <c r="B70" s="4" t="s">
        <v>7</v>
      </c>
      <c r="C70" s="4" t="s">
        <v>17</v>
      </c>
      <c r="D70" s="4"/>
      <c r="E70" s="4" t="s">
        <v>28</v>
      </c>
      <c r="F70" s="5">
        <v>48149.55</v>
      </c>
      <c r="G70" s="5">
        <v>0</v>
      </c>
      <c r="H70" s="5">
        <f>1860+(1860*2%)</f>
        <v>1897.2</v>
      </c>
      <c r="I70" s="5">
        <v>1474.4</v>
      </c>
      <c r="J70" s="21">
        <f t="shared" ref="J70:J74" si="8">F70+G70+H70+I70</f>
        <v>51521.15</v>
      </c>
      <c r="K70" s="7">
        <v>0</v>
      </c>
    </row>
    <row r="71" spans="1:11" s="3" customFormat="1" x14ac:dyDescent="0.3">
      <c r="A71" s="6" t="s">
        <v>8</v>
      </c>
      <c r="B71" s="4" t="s">
        <v>9</v>
      </c>
      <c r="C71" s="4" t="s">
        <v>18</v>
      </c>
      <c r="D71" s="4"/>
      <c r="E71" s="4" t="s">
        <v>27</v>
      </c>
      <c r="F71" s="5">
        <v>19998</v>
      </c>
      <c r="G71" s="5">
        <v>0</v>
      </c>
      <c r="H71" s="5">
        <v>1116</v>
      </c>
      <c r="I71" s="5"/>
      <c r="J71" s="21">
        <f t="shared" si="8"/>
        <v>21114</v>
      </c>
      <c r="K71" s="7">
        <v>1653.9</v>
      </c>
    </row>
    <row r="72" spans="1:11" s="3" customFormat="1" x14ac:dyDescent="0.3">
      <c r="A72" s="6" t="s">
        <v>10</v>
      </c>
      <c r="B72" s="4" t="s">
        <v>11</v>
      </c>
      <c r="C72" s="4" t="s">
        <v>19</v>
      </c>
      <c r="D72" s="4"/>
      <c r="E72" s="4" t="s">
        <v>27</v>
      </c>
      <c r="F72" s="5">
        <v>7200</v>
      </c>
      <c r="G72" s="5">
        <v>0</v>
      </c>
      <c r="H72" s="5">
        <v>1302</v>
      </c>
      <c r="I72" s="5"/>
      <c r="J72" s="21">
        <f t="shared" si="8"/>
        <v>8502</v>
      </c>
      <c r="K72" s="7">
        <v>665.99</v>
      </c>
    </row>
    <row r="73" spans="1:11" s="3" customFormat="1" x14ac:dyDescent="0.3">
      <c r="A73" s="6" t="s">
        <v>12</v>
      </c>
      <c r="B73" s="4" t="s">
        <v>14</v>
      </c>
      <c r="C73" s="4" t="s">
        <v>19</v>
      </c>
      <c r="D73" s="4"/>
      <c r="E73" s="4" t="s">
        <v>29</v>
      </c>
      <c r="F73" s="5">
        <f>(1800*4)+((1800*4)*4%)</f>
        <v>7488</v>
      </c>
      <c r="G73" s="5">
        <v>0</v>
      </c>
      <c r="H73" s="5">
        <v>1354.08</v>
      </c>
      <c r="I73" s="5"/>
      <c r="J73" s="21">
        <f t="shared" si="8"/>
        <v>8842.08</v>
      </c>
      <c r="K73" s="7"/>
    </row>
    <row r="74" spans="1:11" s="3" customFormat="1" x14ac:dyDescent="0.3">
      <c r="A74" s="6" t="s">
        <v>13</v>
      </c>
      <c r="B74" s="4" t="s">
        <v>15</v>
      </c>
      <c r="C74" s="4" t="s">
        <v>19</v>
      </c>
      <c r="D74" s="4"/>
      <c r="E74" s="4" t="s">
        <v>29</v>
      </c>
      <c r="F74" s="5">
        <f>(1800*4)+((1800*4)*4%)</f>
        <v>7488</v>
      </c>
      <c r="G74" s="5">
        <v>0</v>
      </c>
      <c r="H74" s="5">
        <f>(93*15)+((93*15)*4%)</f>
        <v>1450.8</v>
      </c>
      <c r="I74" s="5"/>
      <c r="J74" s="21">
        <f t="shared" si="8"/>
        <v>8938.7999999999993</v>
      </c>
      <c r="K74" s="7"/>
    </row>
    <row r="75" spans="1:11" s="3" customFormat="1" x14ac:dyDescent="0.3">
      <c r="A75" s="6"/>
      <c r="B75" s="4"/>
      <c r="C75" s="4"/>
      <c r="D75" s="4"/>
      <c r="E75" s="4"/>
      <c r="F75" s="5"/>
      <c r="G75" s="5"/>
      <c r="H75" s="5"/>
      <c r="I75" s="5"/>
      <c r="J75" s="21"/>
      <c r="K75" s="7"/>
    </row>
    <row r="76" spans="1:11" s="3" customFormat="1" x14ac:dyDescent="0.3">
      <c r="A76" s="6" t="s">
        <v>21</v>
      </c>
      <c r="B76" s="4" t="s">
        <v>22</v>
      </c>
      <c r="C76" s="4" t="s">
        <v>20</v>
      </c>
      <c r="D76" s="4"/>
      <c r="E76" s="4" t="s">
        <v>30</v>
      </c>
      <c r="F76" s="5">
        <v>26738.400000000001</v>
      </c>
      <c r="G76" s="5">
        <v>0</v>
      </c>
      <c r="H76" s="5">
        <v>0</v>
      </c>
      <c r="I76" s="5">
        <v>0</v>
      </c>
      <c r="J76" s="21">
        <f t="shared" ref="J76:J78" si="9">F76+G76+H76+I76</f>
        <v>26738.400000000001</v>
      </c>
      <c r="K76" s="7">
        <v>0</v>
      </c>
    </row>
    <row r="77" spans="1:11" s="3" customFormat="1" x14ac:dyDescent="0.3">
      <c r="A77" s="6" t="s">
        <v>23</v>
      </c>
      <c r="B77" s="4" t="s">
        <v>24</v>
      </c>
      <c r="C77" s="4" t="s">
        <v>20</v>
      </c>
      <c r="D77" s="4"/>
      <c r="E77" s="4" t="s">
        <v>30</v>
      </c>
      <c r="F77" s="5">
        <v>21196.240000000002</v>
      </c>
      <c r="G77" s="5">
        <v>0</v>
      </c>
      <c r="H77" s="5">
        <v>0</v>
      </c>
      <c r="I77" s="5">
        <v>0</v>
      </c>
      <c r="J77" s="21">
        <f t="shared" si="9"/>
        <v>21196.240000000002</v>
      </c>
      <c r="K77" s="7">
        <v>0</v>
      </c>
    </row>
    <row r="78" spans="1:11" s="3" customFormat="1" ht="16.5" thickBot="1" x14ac:dyDescent="0.35">
      <c r="A78" s="8" t="s">
        <v>25</v>
      </c>
      <c r="B78" s="9" t="s">
        <v>26</v>
      </c>
      <c r="C78" s="9" t="s">
        <v>20</v>
      </c>
      <c r="D78" s="9"/>
      <c r="E78" s="9" t="s">
        <v>27</v>
      </c>
      <c r="F78" s="10">
        <v>18326</v>
      </c>
      <c r="G78" s="10">
        <v>0</v>
      </c>
      <c r="H78" s="10">
        <v>0</v>
      </c>
      <c r="I78" s="10"/>
      <c r="J78" s="22">
        <f t="shared" si="9"/>
        <v>18326</v>
      </c>
      <c r="K78" s="11">
        <v>1435.54</v>
      </c>
    </row>
    <row r="81" spans="1:11" x14ac:dyDescent="0.3">
      <c r="A81" s="37" t="s">
        <v>46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6.5" thickBot="1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11" thickBot="1" x14ac:dyDescent="0.35">
      <c r="A84" s="16" t="s">
        <v>47</v>
      </c>
      <c r="B84" s="17" t="s">
        <v>48</v>
      </c>
      <c r="C84" s="18" t="s">
        <v>49</v>
      </c>
      <c r="D84" s="17" t="s">
        <v>50</v>
      </c>
      <c r="E84" s="17" t="s">
        <v>51</v>
      </c>
      <c r="F84" s="17" t="s">
        <v>52</v>
      </c>
      <c r="G84" s="18" t="s">
        <v>61</v>
      </c>
      <c r="H84" s="17" t="s">
        <v>54</v>
      </c>
      <c r="I84" s="18" t="s">
        <v>55</v>
      </c>
      <c r="J84" s="17" t="s">
        <v>56</v>
      </c>
      <c r="K84" s="19" t="s">
        <v>57</v>
      </c>
    </row>
    <row r="85" spans="1:11" x14ac:dyDescent="0.3">
      <c r="A85" s="12" t="s">
        <v>0</v>
      </c>
      <c r="B85" s="13" t="s">
        <v>1</v>
      </c>
      <c r="C85" s="13" t="s">
        <v>16</v>
      </c>
      <c r="D85" s="13"/>
      <c r="E85" s="13" t="s">
        <v>27</v>
      </c>
      <c r="F85" s="14">
        <v>105224</v>
      </c>
      <c r="G85" s="14">
        <v>3000</v>
      </c>
      <c r="H85" s="14">
        <v>0</v>
      </c>
      <c r="I85" s="14"/>
      <c r="J85" s="20">
        <f>F85+G85+H85+I85</f>
        <v>108224</v>
      </c>
      <c r="K85" s="15">
        <v>10340</v>
      </c>
    </row>
    <row r="86" spans="1:11" x14ac:dyDescent="0.3">
      <c r="A86" s="6" t="s">
        <v>2</v>
      </c>
      <c r="B86" s="4" t="s">
        <v>3</v>
      </c>
      <c r="C86" s="4" t="s">
        <v>16</v>
      </c>
      <c r="D86" s="4"/>
      <c r="E86" s="4" t="s">
        <v>27</v>
      </c>
      <c r="F86" s="5">
        <v>126887</v>
      </c>
      <c r="G86" s="5">
        <v>3000</v>
      </c>
      <c r="H86" s="5">
        <v>0</v>
      </c>
      <c r="I86" s="5"/>
      <c r="J86" s="21">
        <f t="shared" ref="J86" si="10">F86+G86+H86+I86</f>
        <v>129887</v>
      </c>
      <c r="K86" s="7">
        <v>13120</v>
      </c>
    </row>
    <row r="87" spans="1:11" x14ac:dyDescent="0.3">
      <c r="A87" s="6" t="s">
        <v>4</v>
      </c>
      <c r="B87" s="4" t="s">
        <v>5</v>
      </c>
      <c r="C87" s="4" t="s">
        <v>16</v>
      </c>
      <c r="D87" s="4"/>
      <c r="E87" s="4" t="s">
        <v>27</v>
      </c>
      <c r="F87" s="14">
        <v>93207</v>
      </c>
      <c r="G87" s="14">
        <v>6000</v>
      </c>
      <c r="H87" s="5">
        <v>0</v>
      </c>
      <c r="I87" s="5"/>
      <c r="J87" s="20">
        <f>F87+G87+H87+I87</f>
        <v>99207</v>
      </c>
      <c r="K87" s="15">
        <v>10319</v>
      </c>
    </row>
  </sheetData>
  <mergeCells count="5">
    <mergeCell ref="A62:K63"/>
    <mergeCell ref="A38:K39"/>
    <mergeCell ref="A19:K20"/>
    <mergeCell ref="A81:K82"/>
    <mergeCell ref="A1:K2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Mariaclara Pagano</dc:creator>
  <cp:lastModifiedBy>Selma Sutic</cp:lastModifiedBy>
  <cp:lastPrinted>2018-01-31T13:31:58Z</cp:lastPrinted>
  <dcterms:created xsi:type="dcterms:W3CDTF">2015-05-12T13:41:08Z</dcterms:created>
  <dcterms:modified xsi:type="dcterms:W3CDTF">2019-01-31T13:55:29Z</dcterms:modified>
</cp:coreProperties>
</file>